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505" windowHeight="5295" activeTab="2"/>
  </bookViews>
  <sheets>
    <sheet name="Hydrographs" sheetId="1" r:id="rId1"/>
    <sheet name="Stage vs Volume" sheetId="2" r:id="rId2"/>
    <sheet name="Average End Area Method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<sst xmlns="http://schemas.openxmlformats.org/spreadsheetml/2006/main" count="35" uniqueCount="26">
  <si>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Time (hrs)</t>
  </si>
  <si>
    <t>Undeveloped</t>
  </si>
  <si>
    <t>Flow (cfs)</t>
  </si>
  <si>
    <t>Time of Conc</t>
  </si>
  <si>
    <t>Peak Flow</t>
  </si>
  <si>
    <t>cfs</t>
  </si>
  <si>
    <t>hrs</t>
  </si>
  <si>
    <t>Rational: 2.67 time base</t>
  </si>
  <si>
    <t>Rational: Symmetrical Triangle</t>
  </si>
  <si>
    <t xml:space="preserve"> Elevation Area Method</t>
  </si>
  <si>
    <t xml:space="preserve">Elevation </t>
  </si>
  <si>
    <t>Area</t>
  </si>
  <si>
    <t>Incr Vol</t>
  </si>
  <si>
    <t>Cum Vol</t>
  </si>
  <si>
    <t>ft</t>
  </si>
  <si>
    <t>sq ft</t>
  </si>
  <si>
    <t>cubic ft</t>
  </si>
  <si>
    <t xml:space="preserve"> </t>
  </si>
  <si>
    <t>Downstream</t>
  </si>
  <si>
    <t>Upstream</t>
  </si>
  <si>
    <t xml:space="preserve">Area </t>
  </si>
  <si>
    <t>Volume</t>
  </si>
  <si>
    <t>Length</t>
  </si>
  <si>
    <t>(ft)</t>
  </si>
  <si>
    <t>(sq ft)</t>
  </si>
  <si>
    <t>(cubic ft)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</si>
</sst>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Triangular Runoff Hydrograph
Tc=2 hours; Qp=200 cfs</a:t>
            </a:r>
          </a:p>
        </c:rich>
      </c:tx>
      <c:layout>
        <c:manualLayout>
          <c:xMode val="factor"/>
          <c:yMode val="factor"/>
          <c:x val="-0.014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6"/>
          <c:w val="0.9215"/>
          <c:h val="0.7287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Hydrographs!$C$5:$C$7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Hydrographs!$D$5:$D$7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47100742"/>
        <c:axId val="21253495"/>
      </c:scatterChart>
      <c:valAx>
        <c:axId val="47100742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3495"/>
        <c:crosses val="autoZero"/>
        <c:crossBetween val="midCat"/>
        <c:dispUnits/>
        <c:majorUnit val="1"/>
        <c:minorUnit val="0.1"/>
      </c:valAx>
      <c:valAx>
        <c:axId val="21253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0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Base of 2.67*Tc
Tc=2 hours; Qp=200 cfs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Hydrographs!$C$20:$C$22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Hydrographs!$D$20:$D$22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7063728"/>
        <c:axId val="43811505"/>
      </c:scatterChart>
      <c:val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1505"/>
        <c:crosses val="autoZero"/>
        <c:crossBetween val="midCat"/>
        <c:dispUnits/>
      </c:valAx>
      <c:valAx>
        <c:axId val="4381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3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Stage vs Volume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'Stage vs Volume'!$B$7:$B$13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'Stage vs Volume'!$E$7:$E$13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8759226"/>
        <c:axId val="59070987"/>
      </c:scatterChart>
      <c:valAx>
        <c:axId val="58759226"/>
        <c:scaling>
          <c:orientation val="minMax"/>
          <c:max val="236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0987"/>
        <c:crosses val="autoZero"/>
        <c:crossBetween val="midCat"/>
        <c:dispUnits/>
        <c:majorUnit val="1"/>
        <c:minorUnit val="0.2"/>
      </c:valAx>
      <c:valAx>
        <c:axId val="5907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(cubic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59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End Area Method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'Average End Area Method'!$C$5:$C$10</c:f>
              <c:numCache/>
            </c:numRef>
          </c:xVal>
          <c:yVal>
            <c:numRef>
              <c:f>'Average End Area Method'!$G$5:$G$10</c:f>
              <c:numCache/>
            </c:numRef>
          </c:yVal>
          <c:smooth val="0"/>
        </c:ser>
        <c:axId val="61876836"/>
        <c:axId val="20020613"/>
      </c:scatterChart>
      <c:valAx>
        <c:axId val="61876836"/>
        <c:scaling>
          <c:orientation val="minMax"/>
          <c:max val="525"/>
          <c:min val="5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0613"/>
        <c:crosses val="autoZero"/>
        <c:crossBetween val="midCat"/>
        <c:dispUnits/>
      </c:valAx>
      <c:valAx>
        <c:axId val="2002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Storage (cubic 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76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152400</xdr:rowOff>
    </xdr:from>
    <xdr:to>
      <xdr:col>13</xdr:col>
      <xdr:colOff>123825</xdr:colOff>
      <xdr:row>19</xdr:row>
      <xdr:rowOff>142875</xdr:rowOff>
    </xdr:to>
    <xdr:graphicFrame>
      <xdr:nvGraphicFramePr>
        <xdr:cNvPr id="1" name="Chart 5"/>
        <xdr:cNvGraphicFramePr/>
      </xdr:nvGraphicFramePr>
      <xdr:xfrm>
        <a:off x="3800475" y="152400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20</xdr:row>
      <xdr:rowOff>104775</xdr:rowOff>
    </xdr:from>
    <xdr:to>
      <xdr:col>13</xdr:col>
      <xdr:colOff>142875</xdr:colOff>
      <xdr:row>39</xdr:row>
      <xdr:rowOff>95250</xdr:rowOff>
    </xdr:to>
    <xdr:graphicFrame>
      <xdr:nvGraphicFramePr>
        <xdr:cNvPr id="2" name="Chart 6"/>
        <xdr:cNvGraphicFramePr/>
      </xdr:nvGraphicFramePr>
      <xdr:xfrm>
        <a:off x="3819525" y="3343275"/>
        <a:ext cx="52863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4</xdr:row>
      <xdr:rowOff>38100</xdr:rowOff>
    </xdr:from>
    <xdr:to>
      <xdr:col>14</xdr:col>
      <xdr:colOff>400050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3648075" y="685800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8</xdr:col>
      <xdr:colOff>57150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19200" y="2105025"/>
        <a:ext cx="52863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2"/>
  <sheetViews>
    <sheetView workbookViewId="0" topLeftCell="C4">
      <selection activeCell="E26" sqref="E26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11.421875" style="0" customWidth="1"/>
    <col min="4" max="4" width="13.7109375" style="0" customWidth="1"/>
    <col min="6" max="6" width="13.28125" style="0" customWidth="1"/>
  </cols>
  <sheetData>
    <row r="1" spans="3:4" ht="12.75">
      <c r="C1" s="3" t="s">
        <v>8</v>
      </c>
      <c r="D1" s="3"/>
    </row>
    <row r="2" ht="12.75">
      <c r="D2" s="1" t="s">
        <v>2</v>
      </c>
    </row>
    <row r="3" spans="3:4" ht="12.75">
      <c r="C3" s="1" t="s">
        <v>0</v>
      </c>
      <c r="D3" s="1" t="s">
        <v>1</v>
      </c>
    </row>
    <row r="5" spans="3:4" ht="12.75">
      <c r="C5" s="2">
        <v>0</v>
      </c>
      <c r="D5">
        <v>0</v>
      </c>
    </row>
    <row r="6" spans="3:4" ht="12.75">
      <c r="C6" s="2">
        <f>D10</f>
        <v>2</v>
      </c>
      <c r="D6" s="2">
        <f>D11</f>
        <v>200</v>
      </c>
    </row>
    <row r="7" spans="3:4" ht="12.75">
      <c r="C7" s="2">
        <f>2*D10</f>
        <v>4</v>
      </c>
      <c r="D7">
        <v>0</v>
      </c>
    </row>
    <row r="10" spans="3:5" ht="12.75">
      <c r="C10" t="s">
        <v>3</v>
      </c>
      <c r="D10">
        <v>2</v>
      </c>
      <c r="E10" t="s">
        <v>6</v>
      </c>
    </row>
    <row r="11" spans="3:5" ht="12.75">
      <c r="C11" t="s">
        <v>4</v>
      </c>
      <c r="D11">
        <v>200</v>
      </c>
      <c r="E11" t="s">
        <v>5</v>
      </c>
    </row>
    <row r="15" spans="3:4" ht="12.75">
      <c r="C15" s="3" t="s">
        <v>7</v>
      </c>
      <c r="D15" s="3"/>
    </row>
    <row r="17" ht="12.75">
      <c r="D17" s="1" t="s">
        <v>2</v>
      </c>
    </row>
    <row r="18" spans="3:4" ht="12.75">
      <c r="C18" s="1" t="s">
        <v>0</v>
      </c>
      <c r="D18" s="1" t="s">
        <v>1</v>
      </c>
    </row>
    <row r="20" spans="3:4" ht="12.75">
      <c r="C20" s="2">
        <v>0</v>
      </c>
      <c r="D20">
        <v>0</v>
      </c>
    </row>
    <row r="21" spans="3:4" ht="12.75">
      <c r="C21" s="2">
        <f>D10</f>
        <v>2</v>
      </c>
      <c r="D21" s="2">
        <f>D11</f>
        <v>200</v>
      </c>
    </row>
    <row r="22" spans="3:4" ht="12.75">
      <c r="C22" s="2">
        <f>2.67*D10</f>
        <v>5.34</v>
      </c>
      <c r="D22">
        <v>0</v>
      </c>
    </row>
  </sheetData>
  <mergeCells count="2">
    <mergeCell ref="C1:D1"/>
    <mergeCell ref="C15:D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5"/>
  <sheetViews>
    <sheetView workbookViewId="0" topLeftCell="A4">
      <selection activeCell="B5" sqref="B5:E14"/>
    </sheetView>
  </sheetViews>
  <sheetFormatPr defaultColWidth="9.140625" defaultRowHeight="12.75"/>
  <sheetData>
    <row r="3" ht="12.75">
      <c r="B3" t="s">
        <v>9</v>
      </c>
    </row>
    <row r="5" spans="2:5" ht="12.75">
      <c r="B5" s="2" t="s">
        <v>10</v>
      </c>
      <c r="C5" s="2" t="s">
        <v>11</v>
      </c>
      <c r="D5" s="2" t="s">
        <v>12</v>
      </c>
      <c r="E5" s="2" t="s">
        <v>13</v>
      </c>
    </row>
    <row r="6" spans="2:5" ht="12.75">
      <c r="B6" s="2" t="s">
        <v>14</v>
      </c>
      <c r="C6" s="2" t="s">
        <v>15</v>
      </c>
      <c r="D6" s="2" t="s">
        <v>16</v>
      </c>
      <c r="E6" s="2" t="s">
        <v>16</v>
      </c>
    </row>
    <row r="7" spans="2:5" ht="12.75">
      <c r="B7">
        <v>230</v>
      </c>
      <c r="C7">
        <v>0</v>
      </c>
      <c r="D7">
        <v>0</v>
      </c>
      <c r="E7">
        <v>0</v>
      </c>
    </row>
    <row r="8" spans="2:5" ht="12.75">
      <c r="B8">
        <f>B7+1</f>
        <v>231</v>
      </c>
      <c r="C8">
        <v>250</v>
      </c>
      <c r="D8">
        <f aca="true" t="shared" si="0" ref="D8:D13">+(C7+C8)/2</f>
        <v>125</v>
      </c>
      <c r="E8">
        <f aca="true" t="shared" si="1" ref="E8:E13">E7+D8</f>
        <v>125</v>
      </c>
    </row>
    <row r="9" spans="2:5" ht="12.75">
      <c r="B9">
        <f>B8+1</f>
        <v>232</v>
      </c>
      <c r="C9">
        <v>840</v>
      </c>
      <c r="D9">
        <f t="shared" si="0"/>
        <v>545</v>
      </c>
      <c r="E9">
        <f t="shared" si="1"/>
        <v>670</v>
      </c>
    </row>
    <row r="10" spans="2:5" ht="12.75">
      <c r="B10">
        <f>B9+1</f>
        <v>233</v>
      </c>
      <c r="C10">
        <v>1350</v>
      </c>
      <c r="D10">
        <f t="shared" si="0"/>
        <v>1095</v>
      </c>
      <c r="E10">
        <f t="shared" si="1"/>
        <v>1765</v>
      </c>
    </row>
    <row r="11" spans="2:5" ht="12.75">
      <c r="B11">
        <f>B10+1</f>
        <v>234</v>
      </c>
      <c r="C11">
        <v>2280</v>
      </c>
      <c r="D11">
        <f t="shared" si="0"/>
        <v>1815</v>
      </c>
      <c r="E11">
        <f t="shared" si="1"/>
        <v>3580</v>
      </c>
    </row>
    <row r="12" spans="2:5" ht="12.75">
      <c r="B12">
        <f>B11+1</f>
        <v>235</v>
      </c>
      <c r="C12">
        <v>3680</v>
      </c>
      <c r="D12">
        <f t="shared" si="0"/>
        <v>2980</v>
      </c>
      <c r="E12">
        <f t="shared" si="1"/>
        <v>6560</v>
      </c>
    </row>
    <row r="13" spans="2:5" ht="12.75">
      <c r="B13">
        <f>B12+1</f>
        <v>236</v>
      </c>
      <c r="C13">
        <v>5040</v>
      </c>
      <c r="D13">
        <f t="shared" si="0"/>
        <v>4360</v>
      </c>
      <c r="E13">
        <f t="shared" si="1"/>
        <v>10920</v>
      </c>
    </row>
    <row r="14" ht="12.75">
      <c r="B14" t="s">
        <v>17</v>
      </c>
    </row>
    <row r="15" ht="12.75">
      <c r="B15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10"/>
  <sheetViews>
    <sheetView tabSelected="1" workbookViewId="0" topLeftCell="A1">
      <selection activeCell="C2" sqref="C2:G10"/>
    </sheetView>
  </sheetViews>
  <sheetFormatPr defaultColWidth="9.140625" defaultRowHeight="12.75"/>
  <cols>
    <col min="3" max="3" width="14.421875" style="0" customWidth="1"/>
    <col min="4" max="4" width="17.421875" style="0" customWidth="1"/>
    <col min="5" max="6" width="14.140625" style="0" customWidth="1"/>
  </cols>
  <sheetData>
    <row r="2" spans="3:7" ht="12.75">
      <c r="C2" s="4"/>
      <c r="D2" s="1" t="s">
        <v>18</v>
      </c>
      <c r="E2" s="1" t="s">
        <v>19</v>
      </c>
      <c r="F2" s="1"/>
      <c r="G2" s="4"/>
    </row>
    <row r="3" spans="3:7" ht="12.75">
      <c r="C3" s="1" t="s">
        <v>10</v>
      </c>
      <c r="D3" s="1" t="s">
        <v>11</v>
      </c>
      <c r="E3" s="1" t="s">
        <v>20</v>
      </c>
      <c r="F3" s="1" t="s">
        <v>22</v>
      </c>
      <c r="G3" s="1" t="s">
        <v>21</v>
      </c>
    </row>
    <row r="4" spans="3:7" ht="12.75">
      <c r="C4" s="1" t="s">
        <v>23</v>
      </c>
      <c r="D4" s="1" t="s">
        <v>24</v>
      </c>
      <c r="E4" s="1" t="s">
        <v>24</v>
      </c>
      <c r="F4" s="1" t="s">
        <v>23</v>
      </c>
      <c r="G4" s="1" t="s">
        <v>25</v>
      </c>
    </row>
    <row r="5" spans="3:7" ht="12.75">
      <c r="C5">
        <v>520</v>
      </c>
      <c r="D5">
        <v>0</v>
      </c>
      <c r="E5">
        <v>0</v>
      </c>
      <c r="F5">
        <v>200</v>
      </c>
      <c r="G5">
        <f aca="true" t="shared" si="0" ref="G5:G10">(D5+E5)/2*F5</f>
        <v>0</v>
      </c>
    </row>
    <row r="6" spans="3:7" ht="12.75">
      <c r="C6">
        <f>C5+1</f>
        <v>521</v>
      </c>
      <c r="D6">
        <v>2.39</v>
      </c>
      <c r="E6">
        <v>0</v>
      </c>
      <c r="F6">
        <v>200</v>
      </c>
      <c r="G6">
        <f t="shared" si="0"/>
        <v>239</v>
      </c>
    </row>
    <row r="7" spans="3:7" ht="12.75">
      <c r="C7">
        <f>C6+1</f>
        <v>522</v>
      </c>
      <c r="D7">
        <v>6.29</v>
      </c>
      <c r="E7">
        <v>2.39</v>
      </c>
      <c r="F7">
        <v>200</v>
      </c>
      <c r="G7">
        <f t="shared" si="0"/>
        <v>868</v>
      </c>
    </row>
    <row r="8" spans="3:7" ht="12.75">
      <c r="C8">
        <f>C7+1</f>
        <v>523</v>
      </c>
      <c r="D8">
        <v>10.1</v>
      </c>
      <c r="E8">
        <v>6.29</v>
      </c>
      <c r="F8">
        <v>200</v>
      </c>
      <c r="G8">
        <f t="shared" si="0"/>
        <v>1639</v>
      </c>
    </row>
    <row r="9" spans="3:7" ht="12.75">
      <c r="C9">
        <f>C8+1</f>
        <v>524</v>
      </c>
      <c r="D9">
        <v>12.6</v>
      </c>
      <c r="E9">
        <v>10.1</v>
      </c>
      <c r="F9">
        <v>200</v>
      </c>
      <c r="G9">
        <f t="shared" si="0"/>
        <v>2270</v>
      </c>
    </row>
    <row r="10" spans="3:7" ht="12.75">
      <c r="C10">
        <f>C9+1</f>
        <v>525</v>
      </c>
      <c r="D10">
        <v>12.6</v>
      </c>
      <c r="E10">
        <v>12.6</v>
      </c>
      <c r="F10">
        <v>200</v>
      </c>
      <c r="G10">
        <f t="shared" si="0"/>
        <v>2520</v>
      </c>
    </row>
  </sheetData>
  <printOptions gridLines="1"/>
  <pageMargins left="0.75" right="0.75" top="1" bottom="1" header="0.5" footer="0.5"/>
  <pageSetup blackAndWhite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barans</dc:creator>
  <cp:keywords/>
  <dc:description/>
  <cp:lastModifiedBy>Computing Services</cp:lastModifiedBy>
  <cp:lastPrinted>2008-04-04T19:13:15Z</cp:lastPrinted>
  <dcterms:created xsi:type="dcterms:W3CDTF">2005-02-04T17:59:26Z</dcterms:created>
  <dcterms:modified xsi:type="dcterms:W3CDTF">2008-04-04T19:21:57Z</dcterms:modified>
  <cp:category/>
  <cp:version/>
  <cp:contentType/>
  <cp:contentStatus/>
</cp:coreProperties>
</file>